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<sst xmlns="http://schemas.openxmlformats.org/spreadsheetml/2006/main" count="182" uniqueCount="40">
  <si>
    <t xml:space="preserve">Процентное соотношение прибыльных счетов, %</t>
  </si>
  <si>
    <t xml:space="preserve">Инвесторы</t>
  </si>
  <si>
    <t xml:space="preserve">Брокер_1</t>
  </si>
  <si>
    <t xml:space="preserve">Брокер_2</t>
  </si>
  <si>
    <t xml:space="preserve">S-1</t>
  </si>
  <si>
    <t xml:space="preserve">S-2</t>
  </si>
  <si>
    <t xml:space="preserve">CS-3</t>
  </si>
  <si>
    <t xml:space="preserve">CS-4</t>
  </si>
  <si>
    <t xml:space="preserve">P-1</t>
  </si>
  <si>
    <t xml:space="preserve">CP-2</t>
  </si>
  <si>
    <t xml:space="preserve">CS-5</t>
  </si>
  <si>
    <t xml:space="preserve">CP-3</t>
  </si>
  <si>
    <t xml:space="preserve">Инвестор_1</t>
  </si>
  <si>
    <t xml:space="preserve">Инвестор_2</t>
  </si>
  <si>
    <t xml:space="preserve">Инвестор_3</t>
  </si>
  <si>
    <t xml:space="preserve">Сумма S-счетов</t>
  </si>
  <si>
    <t xml:space="preserve">Сумма P-счетов</t>
  </si>
  <si>
    <t xml:space="preserve">Общая сумма</t>
  </si>
  <si>
    <t xml:space="preserve">Кол-во счетов без ограничения</t>
  </si>
  <si>
    <t xml:space="preserve">CS-счета</t>
  </si>
  <si>
    <t xml:space="preserve">CP-счета</t>
  </si>
  <si>
    <t xml:space="preserve">1. Балансировка между брокерами</t>
  </si>
  <si>
    <t xml:space="preserve">1.1. Находим суммы счетов по брокерам и их соотношение относительно всех брокеров</t>
  </si>
  <si>
    <t xml:space="preserve">Всего</t>
  </si>
  <si>
    <t xml:space="preserve">Брокер_1, %</t>
  </si>
  <si>
    <t xml:space="preserve">Брокер_2, %</t>
  </si>
  <si>
    <t xml:space="preserve">Сумма по брокерам</t>
  </si>
  <si>
    <t xml:space="preserve">Соотношение</t>
  </si>
  <si>
    <t xml:space="preserve">и балансируем по брокерам</t>
  </si>
  <si>
    <t xml:space="preserve">1.2. Вычисляем разницу между суммой до балансировки и после. Прибавляем или вычитаем разницу с любого потока (в данном примере, используем поток S-1)</t>
  </si>
  <si>
    <t xml:space="preserve">2. Балансировка между счетами брокера</t>
  </si>
  <si>
    <t xml:space="preserve">2.1. Балансировка относительно соотношения суммы страховочных и прибыльных счетов (не важно на какой страховочный счёт переводим с прибыльного, в данном примере с P-1 на S-1)</t>
  </si>
  <si>
    <t xml:space="preserve">P-разница</t>
  </si>
  <si>
    <t xml:space="preserve">Users</t>
  </si>
  <si>
    <t xml:space="preserve">2.2. Балансировка на счетах брокера относительно их максимальной суммы (копи-счета не имеют ограничения по сумме)</t>
  </si>
  <si>
    <t xml:space="preserve">max_amount</t>
  </si>
  <si>
    <t xml:space="preserve">и балансируем (для потоков с максимальной суммой применяем соотношение счёта, а для потоков без ограничения присваиваем оставшуюся сумму)</t>
  </si>
  <si>
    <t xml:space="preserve">Проверка</t>
  </si>
  <si>
    <t xml:space="preserve">S-счета</t>
  </si>
  <si>
    <t xml:space="preserve">P-счета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</si>
</sst>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thin"/>
      <right style="hair"/>
      <top/>
      <bottom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00"/>
  <sheetViews>
    <sheetView windowProtection="false"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91" activeCellId="0" sqref="A91"/>
    </sheetView>
  </sheetViews>
  <sheetFormatPr defaultRowHeight="12.8"/>
  <cols>
    <col collapsed="false" hidden="false" max="1" min="1" style="0" width="15.9285714285714"/>
    <col collapsed="false" hidden="false" max="2" min="2" style="0" width="11.8775510204082"/>
    <col collapsed="false" hidden="false" max="3" min="3" style="0" width="12.1479591836735"/>
    <col collapsed="false" hidden="false" max="4" min="4" style="0" width="11.0714285714286"/>
    <col collapsed="false" hidden="false" max="5" min="5" style="0" width="12.6377551020408"/>
    <col collapsed="false" hidden="false" max="6" min="6" style="0" width="13.4744897959184"/>
    <col collapsed="false" hidden="false" max="7" min="7" style="0" width="11.3418367346939"/>
    <col collapsed="false" hidden="false" max="8" min="8" style="0" width="10.530612244898"/>
    <col collapsed="false" hidden="false" max="1025" min="9" style="0" width="8.36734693877551"/>
  </cols>
  <sheetData>
    <row r="1" customFormat="false" ht="51.7" hidden="false" customHeight="true" outlineLevel="0" collapsed="false">
      <c r="A1" s="1" t="s">
        <v>0</v>
      </c>
      <c r="B1" s="2" t="n">
        <v>25</v>
      </c>
      <c r="I1" s="3"/>
      <c r="J1" s="3"/>
    </row>
    <row r="2" customFormat="false" ht="12.8" hidden="false" customHeight="false" outlineLevel="0" collapsed="false">
      <c r="A2" s="4"/>
      <c r="B2" s="5"/>
      <c r="I2" s="3"/>
      <c r="J2" s="3"/>
    </row>
    <row r="3" customFormat="false" ht="12.8" hidden="false" customHeight="false" outlineLevel="0" collapsed="false">
      <c r="B3" s="3"/>
      <c r="I3" s="3"/>
      <c r="J3" s="3"/>
    </row>
    <row r="4" customFormat="false" ht="12.8" hidden="false" customHeight="false" outlineLevel="0" collapsed="false">
      <c r="A4" s="6" t="s">
        <v>1</v>
      </c>
      <c r="B4" s="7" t="s">
        <v>2</v>
      </c>
      <c r="C4" s="7"/>
      <c r="D4" s="7"/>
      <c r="E4" s="7"/>
      <c r="F4" s="7"/>
      <c r="G4" s="7"/>
      <c r="I4" s="8" t="s">
        <v>3</v>
      </c>
      <c r="J4" s="8"/>
    </row>
    <row r="5" customFormat="false" ht="12.8" hidden="false" customHeight="false" outlineLevel="0" collapsed="false">
      <c r="A5" s="6"/>
      <c r="B5" s="9" t="s">
        <v>4</v>
      </c>
      <c r="C5" s="10" t="s">
        <v>5</v>
      </c>
      <c r="D5" s="11" t="s">
        <v>6</v>
      </c>
      <c r="E5" s="12" t="s">
        <v>7</v>
      </c>
      <c r="F5" s="10" t="s">
        <v>8</v>
      </c>
      <c r="G5" s="13" t="s">
        <v>9</v>
      </c>
      <c r="I5" s="14" t="s">
        <v>10</v>
      </c>
      <c r="J5" s="10" t="s">
        <v>11</v>
      </c>
    </row>
    <row r="6" customFormat="false" ht="12.8" hidden="false" customHeight="false" outlineLevel="0" collapsed="false">
      <c r="A6" s="15" t="s">
        <v>12</v>
      </c>
      <c r="B6" s="16" t="n">
        <v>6000</v>
      </c>
      <c r="C6" s="17" t="n">
        <v>1000</v>
      </c>
      <c r="D6" s="0" t="n">
        <v>6000</v>
      </c>
      <c r="E6" s="18" t="n">
        <v>0</v>
      </c>
      <c r="F6" s="17" t="n">
        <v>2000</v>
      </c>
      <c r="G6" s="19" t="n">
        <v>0</v>
      </c>
      <c r="I6" s="20" t="n">
        <v>0</v>
      </c>
      <c r="J6" s="17" t="n">
        <v>0</v>
      </c>
    </row>
    <row r="7" customFormat="false" ht="12.8" hidden="false" customHeight="false" outlineLevel="0" collapsed="false">
      <c r="A7" s="15" t="s">
        <v>13</v>
      </c>
      <c r="B7" s="16" t="n">
        <v>26000</v>
      </c>
      <c r="C7" s="17" t="n">
        <v>0</v>
      </c>
      <c r="D7" s="0" t="n">
        <v>0</v>
      </c>
      <c r="E7" s="18" t="n">
        <v>0</v>
      </c>
      <c r="F7" s="17" t="n">
        <v>0</v>
      </c>
      <c r="G7" s="19" t="n">
        <v>4000</v>
      </c>
      <c r="I7" s="20" t="n">
        <v>0</v>
      </c>
      <c r="J7" s="17" t="n">
        <v>0</v>
      </c>
    </row>
    <row r="8" customFormat="false" ht="12.8" hidden="false" customHeight="false" outlineLevel="0" collapsed="false">
      <c r="A8" s="21" t="s">
        <v>14</v>
      </c>
      <c r="B8" s="22" t="n">
        <v>0</v>
      </c>
      <c r="C8" s="23" t="n">
        <v>0</v>
      </c>
      <c r="D8" s="24" t="n">
        <v>0</v>
      </c>
      <c r="E8" s="25" t="n">
        <v>0</v>
      </c>
      <c r="F8" s="23" t="n">
        <v>0</v>
      </c>
      <c r="G8" s="26" t="n">
        <v>0</v>
      </c>
      <c r="I8" s="27" t="n">
        <v>5000</v>
      </c>
      <c r="J8" s="28" t="n">
        <v>0</v>
      </c>
    </row>
    <row r="10" customFormat="false" ht="23.95" hidden="false" customHeight="false" outlineLevel="0" collapsed="false">
      <c r="A10" s="29"/>
      <c r="B10" s="30" t="s">
        <v>15</v>
      </c>
      <c r="C10" s="30" t="s">
        <v>16</v>
      </c>
      <c r="D10" s="30" t="s">
        <v>17</v>
      </c>
    </row>
    <row r="11" customFormat="false" ht="12.8" hidden="false" customHeight="false" outlineLevel="0" collapsed="false">
      <c r="A11" s="15" t="s">
        <v>2</v>
      </c>
      <c r="B11" s="18" t="n">
        <f aca="false">SUM(B6:E8)</f>
        <v>39000</v>
      </c>
      <c r="C11" s="18" t="n">
        <f aca="false">SUM(F6:G8)</f>
        <v>6000</v>
      </c>
      <c r="D11" s="18" t="n">
        <f aca="false">SUM(B11:C11)</f>
        <v>45000</v>
      </c>
    </row>
    <row r="12" customFormat="false" ht="12.8" hidden="false" customHeight="false" outlineLevel="0" collapsed="false">
      <c r="A12" s="21" t="s">
        <v>3</v>
      </c>
      <c r="B12" s="25" t="n">
        <f aca="false">SUM(I6:I8)</f>
        <v>5000</v>
      </c>
      <c r="C12" s="25" t="n">
        <f aca="false">SUM(J6:J8)</f>
        <v>0</v>
      </c>
      <c r="D12" s="25" t="n">
        <f aca="false">SUM(B12:C12)</f>
        <v>5000</v>
      </c>
    </row>
    <row r="14" customFormat="false" ht="23.95" hidden="false" customHeight="true" outlineLevel="0" collapsed="false">
      <c r="B14" s="31" t="s">
        <v>18</v>
      </c>
      <c r="C14" s="31"/>
    </row>
    <row r="15" customFormat="false" ht="12.8" hidden="false" customHeight="false" outlineLevel="0" collapsed="false">
      <c r="A15" s="29"/>
      <c r="B15" s="32" t="s">
        <v>19</v>
      </c>
      <c r="C15" s="33" t="s">
        <v>20</v>
      </c>
    </row>
    <row r="16" customFormat="false" ht="12.8" hidden="false" customHeight="false" outlineLevel="0" collapsed="false">
      <c r="A16" s="15" t="s">
        <v>2</v>
      </c>
      <c r="B16" s="20" t="n">
        <v>2</v>
      </c>
      <c r="C16" s="18" t="n">
        <v>1</v>
      </c>
    </row>
    <row r="17" customFormat="false" ht="12.8" hidden="false" customHeight="false" outlineLevel="0" collapsed="false">
      <c r="A17" s="21" t="s">
        <v>3</v>
      </c>
      <c r="B17" s="34" t="n">
        <v>1</v>
      </c>
      <c r="C17" s="25" t="n">
        <v>1</v>
      </c>
    </row>
    <row r="20" customFormat="false" ht="12.8" hidden="false" customHeight="false" outlineLevel="0" collapsed="false">
      <c r="A20" s="0" t="s">
        <v>21</v>
      </c>
    </row>
    <row r="21" customFormat="false" ht="12.8" hidden="false" customHeight="false" outlineLevel="0" collapsed="false">
      <c r="A21" s="0" t="s">
        <v>22</v>
      </c>
    </row>
    <row r="23" customFormat="false" ht="12.8" hidden="false" customHeight="false" outlineLevel="0" collapsed="false">
      <c r="A23" s="33"/>
      <c r="B23" s="33" t="s">
        <v>2</v>
      </c>
      <c r="C23" s="33" t="s">
        <v>3</v>
      </c>
      <c r="D23" s="33" t="s">
        <v>23</v>
      </c>
      <c r="E23" s="32" t="s">
        <v>24</v>
      </c>
      <c r="F23" s="33" t="s">
        <v>25</v>
      </c>
    </row>
    <row r="24" customFormat="false" ht="12.8" hidden="false" customHeight="false" outlineLevel="0" collapsed="false">
      <c r="A24" s="35" t="s">
        <v>12</v>
      </c>
      <c r="B24" s="18" t="n">
        <f aca="false">SUM(B6:G6)</f>
        <v>15000</v>
      </c>
      <c r="C24" s="18" t="n">
        <f aca="false">SUM(I6:J6)</f>
        <v>0</v>
      </c>
      <c r="D24" s="36" t="n">
        <f aca="false">SUM(B24:C24)</f>
        <v>15000</v>
      </c>
      <c r="E24" s="20" t="n">
        <f aca="false">B24/$D24 * 100</f>
        <v>100</v>
      </c>
      <c r="F24" s="18" t="n">
        <f aca="false">C24/$D24 * 100</f>
        <v>0</v>
      </c>
    </row>
    <row r="25" customFormat="false" ht="12.8" hidden="false" customHeight="false" outlineLevel="0" collapsed="false">
      <c r="A25" s="35" t="s">
        <v>13</v>
      </c>
      <c r="B25" s="18" t="n">
        <f aca="false">SUM(B7:G7)</f>
        <v>30000</v>
      </c>
      <c r="C25" s="18" t="n">
        <f aca="false">SUM(I7:J7)</f>
        <v>0</v>
      </c>
      <c r="D25" s="36" t="n">
        <f aca="false">SUM(B25:C25)</f>
        <v>30000</v>
      </c>
      <c r="E25" s="20" t="n">
        <f aca="false">B25/$D25 * 100</f>
        <v>100</v>
      </c>
      <c r="F25" s="18" t="n">
        <f aca="false">C25/$D25 * 100</f>
        <v>0</v>
      </c>
    </row>
    <row r="26" customFormat="false" ht="12.8" hidden="false" customHeight="false" outlineLevel="0" collapsed="false">
      <c r="A26" s="37" t="s">
        <v>14</v>
      </c>
      <c r="B26" s="18" t="n">
        <f aca="false">SUM(B8:G8)</f>
        <v>0</v>
      </c>
      <c r="C26" s="25" t="n">
        <f aca="false">SUM(I8:J8)</f>
        <v>5000</v>
      </c>
      <c r="D26" s="38" t="n">
        <f aca="false">SUM(B26:C26)</f>
        <v>5000</v>
      </c>
      <c r="E26" s="34" t="n">
        <f aca="false">B26/$D26 * 100</f>
        <v>0</v>
      </c>
      <c r="F26" s="25" t="n">
        <f aca="false">C26/$D26 * 100</f>
        <v>100</v>
      </c>
    </row>
    <row r="27" customFormat="false" ht="12.8" hidden="false" customHeight="false" outlineLevel="0" collapsed="false">
      <c r="A27" s="39" t="s">
        <v>26</v>
      </c>
      <c r="B27" s="40" t="n">
        <f aca="false">SUM(B24:B26)</f>
        <v>45000</v>
      </c>
      <c r="C27" s="40" t="n">
        <f aca="false">SUM(C24:C26)</f>
        <v>5000</v>
      </c>
    </row>
    <row r="28" customFormat="false" ht="12.8" hidden="false" customHeight="false" outlineLevel="0" collapsed="false">
      <c r="A28" s="41" t="s">
        <v>23</v>
      </c>
      <c r="B28" s="42" t="n">
        <f aca="false">SUM(B27:C27)</f>
        <v>50000</v>
      </c>
      <c r="C28" s="42"/>
    </row>
    <row r="29" customFormat="false" ht="12.8" hidden="false" customHeight="false" outlineLevel="0" collapsed="false">
      <c r="A29" s="43" t="s">
        <v>27</v>
      </c>
      <c r="B29" s="44" t="n">
        <f aca="false">B27/$B$28</f>
        <v>0.9</v>
      </c>
      <c r="C29" s="44" t="n">
        <f aca="false">C27/$B$28</f>
        <v>0.1</v>
      </c>
    </row>
    <row r="31" customFormat="false" ht="12.8" hidden="false" customHeight="false" outlineLevel="0" collapsed="false">
      <c r="A31" s="0" t="s">
        <v>28</v>
      </c>
    </row>
    <row r="33" customFormat="false" ht="12.8" hidden="false" customHeight="false" outlineLevel="0" collapsed="false">
      <c r="A33" s="33"/>
      <c r="B33" s="33" t="s">
        <v>2</v>
      </c>
      <c r="C33" s="33" t="s">
        <v>3</v>
      </c>
      <c r="D33" s="33" t="s">
        <v>23</v>
      </c>
      <c r="E33" s="32" t="s">
        <v>24</v>
      </c>
      <c r="F33" s="33" t="s">
        <v>25</v>
      </c>
    </row>
    <row r="34" customFormat="false" ht="12.8" hidden="false" customHeight="false" outlineLevel="0" collapsed="false">
      <c r="A34" s="35" t="s">
        <v>12</v>
      </c>
      <c r="B34" s="45" t="n">
        <f aca="false">$D24*B$29</f>
        <v>13500</v>
      </c>
      <c r="C34" s="45" t="n">
        <f aca="false">$D24*C$29</f>
        <v>1500</v>
      </c>
      <c r="D34" s="36" t="n">
        <f aca="false">SUM(B34:C34)</f>
        <v>15000</v>
      </c>
      <c r="E34" s="20" t="n">
        <f aca="false">B34/$D34 * 100</f>
        <v>90</v>
      </c>
      <c r="F34" s="18" t="n">
        <f aca="false">C34/$D34 * 100</f>
        <v>10</v>
      </c>
    </row>
    <row r="35" customFormat="false" ht="12.8" hidden="false" customHeight="false" outlineLevel="0" collapsed="false">
      <c r="A35" s="35" t="s">
        <v>13</v>
      </c>
      <c r="B35" s="18" t="n">
        <f aca="false">$D25*B$29</f>
        <v>27000</v>
      </c>
      <c r="C35" s="18" t="n">
        <f aca="false">$D25*C$29</f>
        <v>3000</v>
      </c>
      <c r="D35" s="36" t="n">
        <f aca="false">SUM(B35:C35)</f>
        <v>30000</v>
      </c>
      <c r="E35" s="20" t="n">
        <f aca="false">B35/$D35 * 100</f>
        <v>90</v>
      </c>
      <c r="F35" s="18" t="n">
        <f aca="false">C35/$D35 * 100</f>
        <v>10</v>
      </c>
    </row>
    <row r="36" customFormat="false" ht="12.8" hidden="false" customHeight="false" outlineLevel="0" collapsed="false">
      <c r="A36" s="37" t="s">
        <v>14</v>
      </c>
      <c r="B36" s="25" t="n">
        <f aca="false">$D26*B$29</f>
        <v>4500</v>
      </c>
      <c r="C36" s="25" t="n">
        <f aca="false">$D26*C$29</f>
        <v>500</v>
      </c>
      <c r="D36" s="38" t="n">
        <f aca="false">SUM(B36:C36)</f>
        <v>5000</v>
      </c>
      <c r="E36" s="34" t="n">
        <f aca="false">B36/$D36 * 100</f>
        <v>90</v>
      </c>
      <c r="F36" s="25" t="n">
        <f aca="false">C36/$D36 * 100</f>
        <v>10</v>
      </c>
    </row>
    <row r="37" customFormat="false" ht="12.8" hidden="false" customHeight="false" outlineLevel="0" collapsed="false">
      <c r="A37" s="39" t="s">
        <v>23</v>
      </c>
      <c r="B37" s="40" t="n">
        <f aca="false">SUM(B34:B36)</f>
        <v>45000</v>
      </c>
      <c r="C37" s="40" t="n">
        <f aca="false">SUM(C34:C36)</f>
        <v>5000</v>
      </c>
    </row>
    <row r="39" customFormat="false" ht="12.8" hidden="false" customHeight="false" outlineLevel="0" collapsed="false">
      <c r="A39" s="46" t="s">
        <v>29</v>
      </c>
    </row>
    <row r="41" customFormat="false" ht="12.8" hidden="false" customHeight="false" outlineLevel="0" collapsed="false">
      <c r="A41" s="6" t="s">
        <v>1</v>
      </c>
      <c r="B41" s="7" t="s">
        <v>2</v>
      </c>
      <c r="C41" s="7"/>
      <c r="D41" s="7"/>
      <c r="E41" s="7"/>
      <c r="F41" s="7"/>
      <c r="G41" s="7"/>
      <c r="I41" s="47" t="s">
        <v>3</v>
      </c>
      <c r="J41" s="47"/>
      <c r="L41" s="42" t="s">
        <v>23</v>
      </c>
    </row>
    <row r="42" customFormat="false" ht="12.8" hidden="false" customHeight="false" outlineLevel="0" collapsed="false">
      <c r="A42" s="6"/>
      <c r="B42" s="9" t="s">
        <v>4</v>
      </c>
      <c r="C42" s="10" t="s">
        <v>5</v>
      </c>
      <c r="D42" s="11" t="s">
        <v>6</v>
      </c>
      <c r="E42" s="12" t="s">
        <v>7</v>
      </c>
      <c r="F42" s="10" t="s">
        <v>8</v>
      </c>
      <c r="G42" s="13" t="s">
        <v>9</v>
      </c>
      <c r="I42" s="14" t="s">
        <v>10</v>
      </c>
      <c r="J42" s="48" t="s">
        <v>11</v>
      </c>
      <c r="L42" s="42"/>
    </row>
    <row r="43" customFormat="false" ht="12.8" hidden="false" customHeight="false" outlineLevel="0" collapsed="false">
      <c r="A43" s="15" t="s">
        <v>12</v>
      </c>
      <c r="B43" s="49" t="n">
        <f aca="false">B6 + B34 - B24</f>
        <v>4500</v>
      </c>
      <c r="C43" s="16" t="n">
        <f aca="false">C6</f>
        <v>1000</v>
      </c>
      <c r="D43" s="16" t="n">
        <f aca="false">D6</f>
        <v>6000</v>
      </c>
      <c r="E43" s="16" t="n">
        <f aca="false">E6</f>
        <v>0</v>
      </c>
      <c r="F43" s="16" t="n">
        <f aca="false">F6</f>
        <v>2000</v>
      </c>
      <c r="G43" s="50" t="n">
        <f aca="false">G6</f>
        <v>0</v>
      </c>
      <c r="I43" s="51" t="n">
        <f aca="false">I6 + C34 - C24</f>
        <v>1500</v>
      </c>
      <c r="J43" s="50" t="n">
        <f aca="false">J6</f>
        <v>0</v>
      </c>
      <c r="L43" s="52" t="n">
        <f aca="false">SUM(B43:G43) + SUM(I43:J43)</f>
        <v>15000</v>
      </c>
    </row>
    <row r="44" customFormat="false" ht="12.8" hidden="false" customHeight="false" outlineLevel="0" collapsed="false">
      <c r="A44" s="15" t="s">
        <v>13</v>
      </c>
      <c r="B44" s="49" t="n">
        <f aca="false">B7 + B35 - B25</f>
        <v>23000</v>
      </c>
      <c r="C44" s="16" t="n">
        <f aca="false">C7</f>
        <v>0</v>
      </c>
      <c r="D44" s="16" t="n">
        <f aca="false">D7</f>
        <v>0</v>
      </c>
      <c r="E44" s="16" t="n">
        <f aca="false">E7</f>
        <v>0</v>
      </c>
      <c r="F44" s="16" t="n">
        <f aca="false">F7</f>
        <v>0</v>
      </c>
      <c r="G44" s="50" t="n">
        <f aca="false">G7</f>
        <v>4000</v>
      </c>
      <c r="I44" s="51" t="n">
        <f aca="false">I7 + C35 - C25</f>
        <v>3000</v>
      </c>
      <c r="J44" s="50" t="n">
        <f aca="false">J7</f>
        <v>0</v>
      </c>
      <c r="L44" s="52" t="n">
        <f aca="false">SUM(B44:G44) + SUM(I44:J44)</f>
        <v>30000</v>
      </c>
    </row>
    <row r="45" customFormat="false" ht="12.8" hidden="false" customHeight="false" outlineLevel="0" collapsed="false">
      <c r="A45" s="21" t="s">
        <v>14</v>
      </c>
      <c r="B45" s="53" t="n">
        <f aca="false">B8 + B36 - B26</f>
        <v>4500</v>
      </c>
      <c r="C45" s="22" t="n">
        <f aca="false">C8</f>
        <v>0</v>
      </c>
      <c r="D45" s="22" t="n">
        <f aca="false">D8</f>
        <v>0</v>
      </c>
      <c r="E45" s="22" t="n">
        <f aca="false">E8</f>
        <v>0</v>
      </c>
      <c r="F45" s="22" t="n">
        <f aca="false">F8</f>
        <v>0</v>
      </c>
      <c r="G45" s="54" t="n">
        <f aca="false">G8</f>
        <v>0</v>
      </c>
      <c r="I45" s="55" t="n">
        <f aca="false">I8 + C36 - C26</f>
        <v>500</v>
      </c>
      <c r="J45" s="54" t="n">
        <f aca="false">J8</f>
        <v>0</v>
      </c>
      <c r="L45" s="56" t="n">
        <f aca="false">SUM(B45:G45) + SUM(I45:J45)</f>
        <v>5000</v>
      </c>
    </row>
    <row r="49" customFormat="false" ht="12.8" hidden="false" customHeight="false" outlineLevel="0" collapsed="false">
      <c r="A49" s="46" t="s">
        <v>30</v>
      </c>
    </row>
    <row r="50" customFormat="false" ht="12.8" hidden="false" customHeight="false" outlineLevel="0" collapsed="false">
      <c r="A50" s="57" t="s">
        <v>31</v>
      </c>
    </row>
    <row r="52" customFormat="false" ht="12.8" hidden="false" customHeight="false" outlineLevel="0" collapsed="false">
      <c r="A52" s="58" t="s">
        <v>1</v>
      </c>
      <c r="B52" s="42" t="s">
        <v>2</v>
      </c>
      <c r="C52" s="42"/>
      <c r="D52" s="42"/>
      <c r="E52" s="42"/>
      <c r="F52" s="42"/>
      <c r="G52" s="42"/>
      <c r="H52" s="42"/>
      <c r="I52" s="42"/>
      <c r="J52" s="42"/>
      <c r="K52" s="42"/>
      <c r="M52" s="42" t="s">
        <v>3</v>
      </c>
      <c r="N52" s="42"/>
      <c r="O52" s="42"/>
      <c r="P52" s="42"/>
      <c r="Q52" s="42"/>
      <c r="R52" s="42"/>
    </row>
    <row r="53" customFormat="false" ht="23.95" hidden="false" customHeight="false" outlineLevel="0" collapsed="false">
      <c r="A53" s="58"/>
      <c r="B53" s="59" t="s">
        <v>4</v>
      </c>
      <c r="C53" s="60" t="s">
        <v>5</v>
      </c>
      <c r="D53" s="61" t="s">
        <v>6</v>
      </c>
      <c r="E53" s="62" t="s">
        <v>7</v>
      </c>
      <c r="F53" s="63" t="s">
        <v>15</v>
      </c>
      <c r="G53" s="60" t="s">
        <v>8</v>
      </c>
      <c r="H53" s="64" t="s">
        <v>9</v>
      </c>
      <c r="I53" s="63" t="s">
        <v>16</v>
      </c>
      <c r="J53" s="65" t="s">
        <v>23</v>
      </c>
      <c r="K53" s="63" t="s">
        <v>32</v>
      </c>
      <c r="M53" s="66" t="s">
        <v>10</v>
      </c>
      <c r="N53" s="63" t="s">
        <v>15</v>
      </c>
      <c r="O53" s="67" t="s">
        <v>11</v>
      </c>
      <c r="P53" s="63" t="s">
        <v>16</v>
      </c>
      <c r="Q53" s="42" t="s">
        <v>23</v>
      </c>
      <c r="R53" s="63" t="s">
        <v>32</v>
      </c>
    </row>
    <row r="54" customFormat="false" ht="12.8" hidden="false" customHeight="false" outlineLevel="0" collapsed="false">
      <c r="A54" s="15" t="s">
        <v>12</v>
      </c>
      <c r="B54" s="20" t="n">
        <f aca="false">B43</f>
        <v>4500</v>
      </c>
      <c r="C54" s="20" t="n">
        <f aca="false">C43</f>
        <v>1000</v>
      </c>
      <c r="D54" s="20" t="n">
        <f aca="false">D43</f>
        <v>6000</v>
      </c>
      <c r="E54" s="18" t="n">
        <f aca="false">E43</f>
        <v>0</v>
      </c>
      <c r="F54" s="52" t="n">
        <f aca="false">SUM(B54:E54)</f>
        <v>11500</v>
      </c>
      <c r="G54" s="18" t="n">
        <f aca="false">F43</f>
        <v>2000</v>
      </c>
      <c r="H54" s="18" t="n">
        <f aca="false">G43</f>
        <v>0</v>
      </c>
      <c r="I54" s="52" t="n">
        <f aca="false">SUM(G54:H54)</f>
        <v>2000</v>
      </c>
      <c r="J54" s="68" t="n">
        <f aca="false">F54+I54</f>
        <v>13500</v>
      </c>
      <c r="K54" s="69" t="n">
        <f aca="false">$B$1*J54 / 100 - I54</f>
        <v>1375</v>
      </c>
      <c r="M54" s="51" t="n">
        <f aca="false">I43</f>
        <v>1500</v>
      </c>
      <c r="N54" s="52" t="n">
        <f aca="false">SUM(M54:M54)</f>
        <v>1500</v>
      </c>
      <c r="O54" s="70" t="n">
        <f aca="false">J43</f>
        <v>0</v>
      </c>
      <c r="P54" s="52" t="n">
        <f aca="false">SUM(O54:O54)</f>
        <v>0</v>
      </c>
      <c r="Q54" s="68" t="n">
        <f aca="false">N54+P54</f>
        <v>1500</v>
      </c>
      <c r="R54" s="71" t="n">
        <f aca="false">$B$1*Q54 / 100 - P54</f>
        <v>375</v>
      </c>
    </row>
    <row r="55" customFormat="false" ht="12.8" hidden="false" customHeight="false" outlineLevel="0" collapsed="false">
      <c r="A55" s="15" t="s">
        <v>13</v>
      </c>
      <c r="B55" s="20" t="n">
        <f aca="false">B44</f>
        <v>23000</v>
      </c>
      <c r="C55" s="20" t="n">
        <f aca="false">C44</f>
        <v>0</v>
      </c>
      <c r="D55" s="20" t="n">
        <f aca="false">D44</f>
        <v>0</v>
      </c>
      <c r="E55" s="18" t="n">
        <f aca="false">E44</f>
        <v>0</v>
      </c>
      <c r="F55" s="52" t="n">
        <f aca="false">SUM(B55:E55)</f>
        <v>23000</v>
      </c>
      <c r="G55" s="18" t="n">
        <f aca="false">F44</f>
        <v>0</v>
      </c>
      <c r="H55" s="18" t="n">
        <f aca="false">G44</f>
        <v>4000</v>
      </c>
      <c r="I55" s="52" t="n">
        <f aca="false">SUM(G55:H55)</f>
        <v>4000</v>
      </c>
      <c r="J55" s="69" t="n">
        <f aca="false">F55+I55</f>
        <v>27000</v>
      </c>
      <c r="K55" s="69" t="n">
        <f aca="false">$B$1*J55 / 100 - I55</f>
        <v>2750</v>
      </c>
      <c r="M55" s="51" t="n">
        <f aca="false">I44</f>
        <v>3000</v>
      </c>
      <c r="N55" s="52" t="n">
        <f aca="false">SUM(M55:M55)</f>
        <v>3000</v>
      </c>
      <c r="O55" s="70" t="n">
        <f aca="false">J44</f>
        <v>0</v>
      </c>
      <c r="P55" s="52" t="n">
        <f aca="false">SUM(O55:O55)</f>
        <v>0</v>
      </c>
      <c r="Q55" s="69" t="n">
        <f aca="false">N55+P55</f>
        <v>3000</v>
      </c>
      <c r="R55" s="71" t="n">
        <f aca="false">$B$1*Q55 / 100 - P55</f>
        <v>750</v>
      </c>
    </row>
    <row r="56" customFormat="false" ht="12.8" hidden="false" customHeight="false" outlineLevel="0" collapsed="false">
      <c r="A56" s="21" t="s">
        <v>14</v>
      </c>
      <c r="B56" s="20" t="n">
        <f aca="false">B45</f>
        <v>4500</v>
      </c>
      <c r="C56" s="20" t="n">
        <f aca="false">C45</f>
        <v>0</v>
      </c>
      <c r="D56" s="20" t="n">
        <f aca="false">D45</f>
        <v>0</v>
      </c>
      <c r="E56" s="25" t="n">
        <f aca="false">E45</f>
        <v>0</v>
      </c>
      <c r="F56" s="52" t="n">
        <f aca="false">SUM(B56:E56)</f>
        <v>4500</v>
      </c>
      <c r="G56" s="18" t="n">
        <f aca="false">F45</f>
        <v>0</v>
      </c>
      <c r="H56" s="18" t="n">
        <f aca="false">G45</f>
        <v>0</v>
      </c>
      <c r="I56" s="56" t="n">
        <f aca="false">SUM(G56:H56)</f>
        <v>0</v>
      </c>
      <c r="J56" s="72" t="n">
        <f aca="false">F56+I56</f>
        <v>4500</v>
      </c>
      <c r="K56" s="69" t="n">
        <f aca="false">$B$1*J56 / 100 - I56</f>
        <v>1125</v>
      </c>
      <c r="M56" s="51" t="n">
        <f aca="false">I45</f>
        <v>500</v>
      </c>
      <c r="N56" s="56" t="n">
        <f aca="false">SUM(M56:M56)</f>
        <v>500</v>
      </c>
      <c r="O56" s="70" t="n">
        <f aca="false">J45</f>
        <v>0</v>
      </c>
      <c r="P56" s="56" t="n">
        <f aca="false">SUM(O56:O56)</f>
        <v>0</v>
      </c>
      <c r="Q56" s="72" t="n">
        <f aca="false">N56+P56</f>
        <v>500</v>
      </c>
      <c r="R56" s="71" t="n">
        <f aca="false">$B$1*Q56 / 100 - P56</f>
        <v>125</v>
      </c>
    </row>
    <row r="57" customFormat="false" ht="12.8" hidden="false" customHeight="false" outlineLevel="0" collapsed="false">
      <c r="A57" s="62" t="s">
        <v>23</v>
      </c>
      <c r="B57" s="73"/>
      <c r="C57" s="73"/>
      <c r="D57" s="73"/>
      <c r="F57" s="40" t="n">
        <f aca="false">SUM(F54:F56)</f>
        <v>39000</v>
      </c>
      <c r="G57" s="73"/>
      <c r="H57" s="73"/>
      <c r="I57" s="40" t="n">
        <f aca="false">SUM(I54:I56)</f>
        <v>6000</v>
      </c>
      <c r="J57" s="74"/>
      <c r="K57" s="44" t="n">
        <f aca="false">SUM(K54:K56)</f>
        <v>5250</v>
      </c>
      <c r="M57" s="75"/>
      <c r="N57" s="40" t="n">
        <f aca="false">SUM(N54:N56)</f>
        <v>5000</v>
      </c>
      <c r="O57" s="73"/>
      <c r="P57" s="40" t="n">
        <f aca="false">SUM(P54:P56)</f>
        <v>0</v>
      </c>
      <c r="Q57" s="74"/>
      <c r="R57" s="44" t="n">
        <f aca="false">SUM(R54:R56)</f>
        <v>1250</v>
      </c>
    </row>
    <row r="58" customFormat="false" ht="12.8" hidden="false" customHeight="false" outlineLevel="0" collapsed="false">
      <c r="A58" s="62"/>
      <c r="B58" s="42" t="n">
        <f aca="false">F57+I57</f>
        <v>45000</v>
      </c>
      <c r="C58" s="42"/>
      <c r="D58" s="42"/>
      <c r="E58" s="42"/>
      <c r="F58" s="42"/>
      <c r="G58" s="42"/>
      <c r="H58" s="42"/>
      <c r="I58" s="42"/>
      <c r="J58" s="42"/>
      <c r="M58" s="42" t="n">
        <f aca="false">N57+P57</f>
        <v>5000</v>
      </c>
      <c r="N58" s="42"/>
      <c r="O58" s="42"/>
      <c r="P58" s="42"/>
      <c r="Q58" s="42"/>
    </row>
    <row r="60" customFormat="false" ht="12.8" hidden="false" customHeight="false" outlineLevel="0" collapsed="false">
      <c r="A60" s="58" t="s">
        <v>33</v>
      </c>
      <c r="B60" s="42" t="s">
        <v>2</v>
      </c>
      <c r="C60" s="42"/>
      <c r="D60" s="42"/>
      <c r="E60" s="42"/>
      <c r="F60" s="42"/>
      <c r="G60" s="42"/>
      <c r="H60" s="42"/>
      <c r="I60" s="42"/>
      <c r="J60" s="42"/>
      <c r="M60" s="42" t="s">
        <v>3</v>
      </c>
      <c r="N60" s="42"/>
      <c r="O60" s="42"/>
      <c r="P60" s="42"/>
      <c r="Q60" s="42"/>
    </row>
    <row r="61" customFormat="false" ht="23.95" hidden="false" customHeight="false" outlineLevel="0" collapsed="false">
      <c r="A61" s="58"/>
      <c r="B61" s="76" t="s">
        <v>4</v>
      </c>
      <c r="C61" s="60" t="s">
        <v>5</v>
      </c>
      <c r="D61" s="61" t="s">
        <v>6</v>
      </c>
      <c r="E61" s="62" t="s">
        <v>7</v>
      </c>
      <c r="F61" s="63" t="s">
        <v>15</v>
      </c>
      <c r="G61" s="60" t="s">
        <v>8</v>
      </c>
      <c r="H61" s="64" t="s">
        <v>9</v>
      </c>
      <c r="I61" s="63" t="s">
        <v>16</v>
      </c>
      <c r="J61" s="65" t="s">
        <v>23</v>
      </c>
      <c r="M61" s="66" t="s">
        <v>10</v>
      </c>
      <c r="N61" s="63" t="s">
        <v>15</v>
      </c>
      <c r="O61" s="67" t="s">
        <v>11</v>
      </c>
      <c r="P61" s="63" t="s">
        <v>16</v>
      </c>
      <c r="Q61" s="42" t="s">
        <v>23</v>
      </c>
    </row>
    <row r="62" customFormat="false" ht="12.8" hidden="false" customHeight="false" outlineLevel="0" collapsed="false">
      <c r="A62" s="15" t="s">
        <v>12</v>
      </c>
      <c r="B62" s="20" t="n">
        <f aca="false">B54-K54</f>
        <v>3125</v>
      </c>
      <c r="C62" s="20" t="n">
        <f aca="false">C54</f>
        <v>1000</v>
      </c>
      <c r="D62" s="20" t="n">
        <f aca="false">D54</f>
        <v>6000</v>
      </c>
      <c r="E62" s="18" t="n">
        <f aca="false">E54</f>
        <v>0</v>
      </c>
      <c r="F62" s="52" t="n">
        <f aca="false">SUM(B62:E62)</f>
        <v>10125</v>
      </c>
      <c r="G62" s="18" t="n">
        <f aca="false">G54+K54</f>
        <v>3375</v>
      </c>
      <c r="H62" s="18" t="n">
        <f aca="false">H54</f>
        <v>0</v>
      </c>
      <c r="I62" s="52" t="n">
        <f aca="false">SUM(G62:H62)</f>
        <v>3375</v>
      </c>
      <c r="J62" s="68" t="n">
        <f aca="false">F62+I62</f>
        <v>13500</v>
      </c>
      <c r="M62" s="51" t="n">
        <f aca="false">M54 - R54</f>
        <v>1125</v>
      </c>
      <c r="N62" s="52" t="n">
        <f aca="false">SUM(M62:M62)</f>
        <v>1125</v>
      </c>
      <c r="O62" s="70" t="n">
        <f aca="false">O54 + R54</f>
        <v>375</v>
      </c>
      <c r="P62" s="52" t="n">
        <f aca="false">SUM(O62:O62)</f>
        <v>375</v>
      </c>
      <c r="Q62" s="68" t="n">
        <f aca="false">N62+P62</f>
        <v>1500</v>
      </c>
    </row>
    <row r="63" customFormat="false" ht="12.8" hidden="false" customHeight="false" outlineLevel="0" collapsed="false">
      <c r="A63" s="15" t="s">
        <v>13</v>
      </c>
      <c r="B63" s="20" t="n">
        <f aca="false">B55-K55</f>
        <v>20250</v>
      </c>
      <c r="C63" s="20" t="n">
        <f aca="false">C55</f>
        <v>0</v>
      </c>
      <c r="D63" s="20" t="n">
        <f aca="false">D55</f>
        <v>0</v>
      </c>
      <c r="E63" s="18" t="n">
        <f aca="false">E55</f>
        <v>0</v>
      </c>
      <c r="F63" s="52" t="n">
        <f aca="false">SUM(B63:E63)</f>
        <v>20250</v>
      </c>
      <c r="G63" s="18" t="n">
        <f aca="false">G55+K55</f>
        <v>2750</v>
      </c>
      <c r="H63" s="18" t="n">
        <f aca="false">H55</f>
        <v>4000</v>
      </c>
      <c r="I63" s="52" t="n">
        <f aca="false">SUM(G63:H63)</f>
        <v>6750</v>
      </c>
      <c r="J63" s="69" t="n">
        <f aca="false">F63+I63</f>
        <v>27000</v>
      </c>
      <c r="M63" s="51" t="n">
        <f aca="false">M55 - R55</f>
        <v>2250</v>
      </c>
      <c r="N63" s="52" t="n">
        <f aca="false">SUM(M63:M63)</f>
        <v>2250</v>
      </c>
      <c r="O63" s="70" t="n">
        <f aca="false">O55 + R55</f>
        <v>750</v>
      </c>
      <c r="P63" s="52" t="n">
        <f aca="false">SUM(O63:O63)</f>
        <v>750</v>
      </c>
      <c r="Q63" s="69" t="n">
        <f aca="false">N63+P63</f>
        <v>3000</v>
      </c>
    </row>
    <row r="64" customFormat="false" ht="12.8" hidden="false" customHeight="false" outlineLevel="0" collapsed="false">
      <c r="A64" s="21" t="s">
        <v>14</v>
      </c>
      <c r="B64" s="20" t="n">
        <f aca="false">B56-K56</f>
        <v>3375</v>
      </c>
      <c r="C64" s="20" t="n">
        <f aca="false">C56</f>
        <v>0</v>
      </c>
      <c r="D64" s="20" t="n">
        <f aca="false">D56</f>
        <v>0</v>
      </c>
      <c r="E64" s="25" t="n">
        <f aca="false">E56</f>
        <v>0</v>
      </c>
      <c r="F64" s="52" t="n">
        <f aca="false">SUM(B64:E64)</f>
        <v>3375</v>
      </c>
      <c r="G64" s="18" t="n">
        <f aca="false">G56+K56</f>
        <v>1125</v>
      </c>
      <c r="H64" s="18" t="n">
        <f aca="false">H56</f>
        <v>0</v>
      </c>
      <c r="I64" s="56" t="n">
        <f aca="false">SUM(G64:H64)</f>
        <v>1125</v>
      </c>
      <c r="J64" s="72" t="n">
        <f aca="false">F64+I64</f>
        <v>4500</v>
      </c>
      <c r="M64" s="51" t="n">
        <f aca="false">M56 - R56</f>
        <v>375</v>
      </c>
      <c r="N64" s="56" t="n">
        <f aca="false">SUM(M64:M64)</f>
        <v>375</v>
      </c>
      <c r="O64" s="70" t="n">
        <f aca="false">O56 + R56</f>
        <v>125</v>
      </c>
      <c r="P64" s="56" t="n">
        <f aca="false">SUM(O64:O64)</f>
        <v>125</v>
      </c>
      <c r="Q64" s="72" t="n">
        <f aca="false">N64+P64</f>
        <v>500</v>
      </c>
      <c r="V64" s="74"/>
    </row>
    <row r="65" customFormat="false" ht="12.8" hidden="false" customHeight="false" outlineLevel="0" collapsed="false">
      <c r="A65" s="62" t="s">
        <v>23</v>
      </c>
      <c r="B65" s="73"/>
      <c r="C65" s="73"/>
      <c r="D65" s="73"/>
      <c r="F65" s="40" t="n">
        <f aca="false">SUM(F62:F64)</f>
        <v>33750</v>
      </c>
      <c r="G65" s="73"/>
      <c r="H65" s="73"/>
      <c r="I65" s="40" t="n">
        <f aca="false">SUM(I62:I64)</f>
        <v>11250</v>
      </c>
      <c r="M65" s="75"/>
      <c r="N65" s="40" t="n">
        <f aca="false">SUM(N62:N64)</f>
        <v>3750</v>
      </c>
      <c r="O65" s="73"/>
      <c r="P65" s="40" t="n">
        <f aca="false">SUM(P62:P64)</f>
        <v>1250</v>
      </c>
      <c r="V65" s="74"/>
    </row>
    <row r="66" customFormat="false" ht="12.8" hidden="false" customHeight="false" outlineLevel="0" collapsed="false">
      <c r="A66" s="62"/>
      <c r="B66" s="42" t="n">
        <f aca="false">F65+I65</f>
        <v>45000</v>
      </c>
      <c r="C66" s="42"/>
      <c r="D66" s="42"/>
      <c r="E66" s="42"/>
      <c r="F66" s="42"/>
      <c r="G66" s="42"/>
      <c r="H66" s="42"/>
      <c r="I66" s="42"/>
      <c r="J66" s="42"/>
      <c r="M66" s="42" t="n">
        <f aca="false">N65+P65</f>
        <v>5000</v>
      </c>
      <c r="N66" s="42"/>
      <c r="O66" s="42"/>
      <c r="P66" s="42"/>
      <c r="Q66" s="42"/>
      <c r="V66" s="74"/>
    </row>
    <row r="67" customFormat="false" ht="12.8" hidden="false" customHeight="false" outlineLevel="0" collapsed="false">
      <c r="V67" s="74"/>
    </row>
    <row r="68" customFormat="false" ht="12.8" hidden="false" customHeight="false" outlineLevel="0" collapsed="false">
      <c r="V68" s="74"/>
    </row>
    <row r="69" customFormat="false" ht="12.8" hidden="false" customHeight="false" outlineLevel="0" collapsed="false">
      <c r="A69" s="46" t="s">
        <v>34</v>
      </c>
      <c r="V69" s="74"/>
    </row>
    <row r="70" customFormat="false" ht="12.8" hidden="false" customHeight="false" outlineLevel="0" collapsed="false">
      <c r="V70" s="74"/>
    </row>
    <row r="71" customFormat="false" ht="12.8" hidden="false" customHeight="false" outlineLevel="0" collapsed="false">
      <c r="A71" s="77"/>
      <c r="B71" s="42" t="s">
        <v>2</v>
      </c>
      <c r="C71" s="42"/>
      <c r="D71" s="42"/>
      <c r="E71" s="42"/>
      <c r="F71" s="42"/>
      <c r="G71" s="42"/>
      <c r="H71" s="42"/>
      <c r="I71" s="42"/>
      <c r="K71" s="42" t="s">
        <v>3</v>
      </c>
      <c r="L71" s="42"/>
      <c r="M71" s="42"/>
      <c r="N71" s="42"/>
      <c r="V71" s="74"/>
    </row>
    <row r="72" customFormat="false" ht="12.8" hidden="false" customHeight="true" outlineLevel="0" collapsed="false">
      <c r="A72" s="77"/>
      <c r="B72" s="9" t="s">
        <v>4</v>
      </c>
      <c r="C72" s="10" t="s">
        <v>5</v>
      </c>
      <c r="D72" s="78" t="s">
        <v>6</v>
      </c>
      <c r="E72" s="62" t="s">
        <v>7</v>
      </c>
      <c r="F72" s="79" t="s">
        <v>15</v>
      </c>
      <c r="G72" s="10" t="s">
        <v>8</v>
      </c>
      <c r="H72" s="80" t="s">
        <v>9</v>
      </c>
      <c r="I72" s="63" t="s">
        <v>16</v>
      </c>
      <c r="K72" s="59" t="s">
        <v>10</v>
      </c>
      <c r="L72" s="63" t="s">
        <v>15</v>
      </c>
      <c r="M72" s="62" t="s">
        <v>11</v>
      </c>
      <c r="N72" s="63" t="s">
        <v>16</v>
      </c>
      <c r="V72" s="74"/>
    </row>
    <row r="73" customFormat="false" ht="12.8" hidden="false" customHeight="false" outlineLevel="0" collapsed="false">
      <c r="A73" s="81" t="s">
        <v>35</v>
      </c>
      <c r="B73" s="82" t="n">
        <v>8100</v>
      </c>
      <c r="C73" s="12" t="n">
        <v>2700</v>
      </c>
      <c r="D73" s="78"/>
      <c r="E73" s="62"/>
      <c r="F73" s="79"/>
      <c r="G73" s="12" t="n">
        <v>7200</v>
      </c>
      <c r="H73" s="80"/>
      <c r="I73" s="63"/>
      <c r="K73" s="59"/>
      <c r="L73" s="63"/>
      <c r="M73" s="62"/>
      <c r="N73" s="62"/>
      <c r="V73" s="74"/>
    </row>
    <row r="74" customFormat="false" ht="12.8" hidden="false" customHeight="false" outlineLevel="0" collapsed="false">
      <c r="A74" s="15" t="s">
        <v>12</v>
      </c>
      <c r="B74" s="20" t="n">
        <f aca="false">B62</f>
        <v>3125</v>
      </c>
      <c r="C74" s="20" t="n">
        <f aca="false">C62</f>
        <v>1000</v>
      </c>
      <c r="D74" s="20" t="n">
        <f aca="false">D62</f>
        <v>6000</v>
      </c>
      <c r="E74" s="18" t="n">
        <f aca="false">E62</f>
        <v>0</v>
      </c>
      <c r="F74" s="52" t="n">
        <f aca="false">SUM(B74:E74)</f>
        <v>10125</v>
      </c>
      <c r="G74" s="18" t="n">
        <f aca="false">G62</f>
        <v>3375</v>
      </c>
      <c r="H74" s="18" t="n">
        <f aca="false">H62</f>
        <v>0</v>
      </c>
      <c r="I74" s="52" t="n">
        <f aca="false">SUM(G74:H74)</f>
        <v>3375</v>
      </c>
      <c r="K74" s="20" t="n">
        <f aca="false">M62</f>
        <v>1125</v>
      </c>
      <c r="L74" s="52" t="n">
        <f aca="false">SUM(K74:K74)</f>
        <v>1125</v>
      </c>
      <c r="M74" s="18" t="n">
        <f aca="false">O62</f>
        <v>375</v>
      </c>
      <c r="N74" s="52" t="n">
        <f aca="false">SUM(M74:M74)</f>
        <v>375</v>
      </c>
      <c r="V74" s="74"/>
    </row>
    <row r="75" customFormat="false" ht="12.8" hidden="false" customHeight="false" outlineLevel="0" collapsed="false">
      <c r="A75" s="15" t="s">
        <v>13</v>
      </c>
      <c r="B75" s="20" t="n">
        <f aca="false">B63</f>
        <v>20250</v>
      </c>
      <c r="C75" s="20" t="n">
        <f aca="false">C63</f>
        <v>0</v>
      </c>
      <c r="D75" s="20" t="n">
        <f aca="false">D63</f>
        <v>0</v>
      </c>
      <c r="E75" s="18" t="n">
        <f aca="false">E63</f>
        <v>0</v>
      </c>
      <c r="F75" s="52" t="n">
        <f aca="false">SUM(B75:E75)</f>
        <v>20250</v>
      </c>
      <c r="G75" s="18" t="n">
        <f aca="false">G63</f>
        <v>2750</v>
      </c>
      <c r="H75" s="18" t="n">
        <f aca="false">H63</f>
        <v>4000</v>
      </c>
      <c r="I75" s="52" t="n">
        <f aca="false">SUM(G75:H75)</f>
        <v>6750</v>
      </c>
      <c r="K75" s="20" t="n">
        <f aca="false">M63</f>
        <v>2250</v>
      </c>
      <c r="L75" s="52" t="n">
        <f aca="false">SUM(K75:K75)</f>
        <v>2250</v>
      </c>
      <c r="M75" s="18" t="n">
        <f aca="false">O63</f>
        <v>750</v>
      </c>
      <c r="N75" s="52" t="n">
        <f aca="false">SUM(M75:M75)</f>
        <v>750</v>
      </c>
      <c r="V75" s="74"/>
    </row>
    <row r="76" customFormat="false" ht="12.8" hidden="false" customHeight="false" outlineLevel="0" collapsed="false">
      <c r="A76" s="21" t="s">
        <v>14</v>
      </c>
      <c r="B76" s="20" t="n">
        <f aca="false">B64</f>
        <v>3375</v>
      </c>
      <c r="C76" s="20" t="n">
        <f aca="false">C64</f>
        <v>0</v>
      </c>
      <c r="D76" s="20" t="n">
        <f aca="false">D64</f>
        <v>0</v>
      </c>
      <c r="E76" s="18" t="n">
        <f aca="false">E64</f>
        <v>0</v>
      </c>
      <c r="F76" s="52" t="n">
        <f aca="false">SUM(B76:E76)</f>
        <v>3375</v>
      </c>
      <c r="G76" s="18" t="n">
        <f aca="false">G64</f>
        <v>1125</v>
      </c>
      <c r="H76" s="18" t="n">
        <f aca="false">H64</f>
        <v>0</v>
      </c>
      <c r="I76" s="56" t="n">
        <f aca="false">SUM(G76:H76)</f>
        <v>1125</v>
      </c>
      <c r="K76" s="20" t="n">
        <f aca="false">M64</f>
        <v>375</v>
      </c>
      <c r="L76" s="56" t="n">
        <f aca="false">SUM(K76:K76)</f>
        <v>375</v>
      </c>
      <c r="M76" s="18" t="n">
        <f aca="false">O64</f>
        <v>125</v>
      </c>
      <c r="N76" s="56" t="n">
        <f aca="false">SUM(M76:M76)</f>
        <v>125</v>
      </c>
      <c r="V76" s="74"/>
    </row>
    <row r="77" customFormat="false" ht="12.8" hidden="false" customHeight="false" outlineLevel="0" collapsed="false">
      <c r="A77" s="39" t="s">
        <v>23</v>
      </c>
      <c r="B77" s="83"/>
      <c r="C77" s="83"/>
      <c r="D77" s="83"/>
      <c r="E77" s="84"/>
      <c r="F77" s="40" t="n">
        <f aca="false">SUM(F74:F76)</f>
        <v>33750</v>
      </c>
      <c r="G77" s="83"/>
      <c r="H77" s="83"/>
      <c r="I77" s="40" t="n">
        <f aca="false">SUM(I74:I76)</f>
        <v>11250</v>
      </c>
      <c r="K77" s="85"/>
      <c r="L77" s="40" t="n">
        <f aca="false">SUM(L74:L76)</f>
        <v>3750</v>
      </c>
      <c r="M77" s="83"/>
      <c r="N77" s="40" t="n">
        <f aca="false">SUM(N74:N76)</f>
        <v>1250</v>
      </c>
      <c r="V77" s="74"/>
    </row>
    <row r="78" customFormat="false" ht="12.8" hidden="false" customHeight="false" outlineLevel="0" collapsed="false">
      <c r="A78" s="43" t="s">
        <v>27</v>
      </c>
      <c r="B78" s="44" t="n">
        <f aca="false">B73/$F$77</f>
        <v>0.24</v>
      </c>
      <c r="C78" s="44" t="n">
        <f aca="false">C73/$F$77</f>
        <v>0.08</v>
      </c>
      <c r="G78" s="44" t="n">
        <f aca="false">G73/$I$77</f>
        <v>0.64</v>
      </c>
      <c r="V78" s="74"/>
    </row>
    <row r="79" customFormat="false" ht="12.8" hidden="false" customHeight="false" outlineLevel="0" collapsed="false">
      <c r="V79" s="74"/>
    </row>
    <row r="80" customFormat="false" ht="12.8" hidden="false" customHeight="false" outlineLevel="0" collapsed="false">
      <c r="V80" s="74"/>
    </row>
    <row r="81" customFormat="false" ht="12.8" hidden="false" customHeight="false" outlineLevel="0" collapsed="false">
      <c r="A81" s="46" t="s">
        <v>36</v>
      </c>
      <c r="V81" s="74"/>
    </row>
    <row r="82" customFormat="false" ht="12.8" hidden="false" customHeight="false" outlineLevel="0" collapsed="false">
      <c r="V82" s="74"/>
    </row>
    <row r="83" customFormat="false" ht="12.8" hidden="false" customHeight="false" outlineLevel="0" collapsed="false">
      <c r="A83" s="58" t="s">
        <v>1</v>
      </c>
      <c r="B83" s="42" t="s">
        <v>2</v>
      </c>
      <c r="C83" s="42"/>
      <c r="D83" s="42"/>
      <c r="E83" s="42"/>
      <c r="F83" s="42"/>
      <c r="G83" s="42"/>
      <c r="H83" s="42"/>
      <c r="I83" s="42"/>
      <c r="K83" s="42" t="s">
        <v>3</v>
      </c>
      <c r="L83" s="42"/>
      <c r="M83" s="42"/>
      <c r="N83" s="42"/>
      <c r="V83" s="74"/>
    </row>
    <row r="84" customFormat="false" ht="23.95" hidden="false" customHeight="false" outlineLevel="0" collapsed="false">
      <c r="A84" s="58"/>
      <c r="B84" s="76" t="s">
        <v>4</v>
      </c>
      <c r="C84" s="60" t="s">
        <v>5</v>
      </c>
      <c r="D84" s="61" t="s">
        <v>6</v>
      </c>
      <c r="E84" s="62" t="s">
        <v>7</v>
      </c>
      <c r="F84" s="63" t="s">
        <v>15</v>
      </c>
      <c r="G84" s="60" t="s">
        <v>8</v>
      </c>
      <c r="H84" s="64" t="s">
        <v>9</v>
      </c>
      <c r="I84" s="63" t="s">
        <v>16</v>
      </c>
      <c r="K84" s="66" t="s">
        <v>10</v>
      </c>
      <c r="L84" s="63" t="s">
        <v>15</v>
      </c>
      <c r="M84" s="67" t="s">
        <v>11</v>
      </c>
      <c r="N84" s="63" t="s">
        <v>16</v>
      </c>
      <c r="V84" s="74"/>
    </row>
    <row r="85" customFormat="false" ht="12.8" hidden="false" customHeight="false" outlineLevel="0" collapsed="false">
      <c r="A85" s="15" t="s">
        <v>12</v>
      </c>
      <c r="B85" s="20" t="n">
        <f aca="false">$F74*B$78</f>
        <v>2430</v>
      </c>
      <c r="C85" s="20" t="n">
        <f aca="false">$F74*C$78</f>
        <v>810</v>
      </c>
      <c r="D85" s="45" t="n">
        <f aca="false">($F74-SUM($B85:$C85)) / $B$16</f>
        <v>3442.5</v>
      </c>
      <c r="E85" s="45" t="n">
        <f aca="false">($F74-SUM($B85:$C85)) / $B$16</f>
        <v>3442.5</v>
      </c>
      <c r="F85" s="52" t="n">
        <f aca="false">SUM(B85:E85)</f>
        <v>10125</v>
      </c>
      <c r="G85" s="18" t="n">
        <f aca="false">$I74*G$78</f>
        <v>2160</v>
      </c>
      <c r="H85" s="0" t="n">
        <f aca="false">(I74-SUM(G85)) / $C$16</f>
        <v>1215</v>
      </c>
      <c r="I85" s="52" t="n">
        <f aca="false">SUM(G85:H85)</f>
        <v>3375</v>
      </c>
      <c r="K85" s="51" t="n">
        <f aca="false">(L74 - 0) / $B$17</f>
        <v>1125</v>
      </c>
      <c r="L85" s="52" t="n">
        <f aca="false">SUM(K85:K85)</f>
        <v>1125</v>
      </c>
      <c r="M85" s="70" t="n">
        <f aca="false">(N74 - 0) / $C$17</f>
        <v>375</v>
      </c>
      <c r="N85" s="52" t="n">
        <f aca="false">SUM(M85:M85)</f>
        <v>375</v>
      </c>
      <c r="V85" s="74"/>
    </row>
    <row r="86" customFormat="false" ht="12.8" hidden="false" customHeight="false" outlineLevel="0" collapsed="false">
      <c r="A86" s="15" t="s">
        <v>13</v>
      </c>
      <c r="B86" s="20" t="n">
        <f aca="false">$F75*B$78</f>
        <v>4860</v>
      </c>
      <c r="C86" s="20" t="n">
        <f aca="false">$F75*C$78</f>
        <v>1620</v>
      </c>
      <c r="D86" s="18" t="n">
        <f aca="false">($F75-SUM($B86:$C86)) / $B$16</f>
        <v>6885</v>
      </c>
      <c r="E86" s="18" t="n">
        <f aca="false">($F75-SUM($B86:$C86)) / $B$16</f>
        <v>6885</v>
      </c>
      <c r="F86" s="52" t="n">
        <f aca="false">SUM(B86:E86)</f>
        <v>20250</v>
      </c>
      <c r="G86" s="18" t="n">
        <f aca="false">$I75*G$78</f>
        <v>4320</v>
      </c>
      <c r="H86" s="0" t="n">
        <f aca="false">(I75-SUM(G86)) / $C$16</f>
        <v>2430</v>
      </c>
      <c r="I86" s="52" t="n">
        <f aca="false">SUM(G86:H86)</f>
        <v>6750</v>
      </c>
      <c r="K86" s="51" t="n">
        <f aca="false">(L75 - 0) / $B$17</f>
        <v>2250</v>
      </c>
      <c r="L86" s="52" t="n">
        <f aca="false">SUM(K86:K86)</f>
        <v>2250</v>
      </c>
      <c r="M86" s="70" t="n">
        <f aca="false">(N75 - 0) / $C$17</f>
        <v>750</v>
      </c>
      <c r="N86" s="52" t="n">
        <f aca="false">SUM(M86:M86)</f>
        <v>750</v>
      </c>
      <c r="V86" s="74"/>
    </row>
    <row r="87" customFormat="false" ht="12.8" hidden="false" customHeight="false" outlineLevel="0" collapsed="false">
      <c r="A87" s="21" t="s">
        <v>14</v>
      </c>
      <c r="B87" s="34" t="n">
        <f aca="false">$F76*B$78</f>
        <v>810</v>
      </c>
      <c r="C87" s="34" t="n">
        <f aca="false">$F76*C$78</f>
        <v>270</v>
      </c>
      <c r="D87" s="25" t="n">
        <f aca="false">($F76-SUM($B87:$C87)) / $B$16</f>
        <v>1147.5</v>
      </c>
      <c r="E87" s="25" t="n">
        <f aca="false">($F76-SUM($B87:$C87)) / $B$16</f>
        <v>1147.5</v>
      </c>
      <c r="F87" s="56" t="n">
        <f aca="false">SUM(B87:E87)</f>
        <v>3375</v>
      </c>
      <c r="G87" s="25" t="n">
        <f aca="false">$I76*G$78</f>
        <v>720</v>
      </c>
      <c r="H87" s="24" t="n">
        <f aca="false">(I76-SUM(G87)) / $C$16</f>
        <v>405</v>
      </c>
      <c r="I87" s="56" t="n">
        <f aca="false">SUM(G87:H87)</f>
        <v>1125</v>
      </c>
      <c r="K87" s="55" t="n">
        <f aca="false">(L76 - 0) / $B$17</f>
        <v>375</v>
      </c>
      <c r="L87" s="56" t="n">
        <f aca="false">SUM(K87:K87)</f>
        <v>375</v>
      </c>
      <c r="M87" s="86" t="n">
        <f aca="false">(N76 - 0) / $C$17</f>
        <v>125</v>
      </c>
      <c r="N87" s="56" t="n">
        <f aca="false">SUM(M87:M87)</f>
        <v>125</v>
      </c>
      <c r="V87" s="74"/>
    </row>
    <row r="88" customFormat="false" ht="12.8" hidden="false" customHeight="false" outlineLevel="0" collapsed="false">
      <c r="A88" s="39" t="s">
        <v>23</v>
      </c>
      <c r="B88" s="40" t="n">
        <f aca="false">SUM(B85:B87)</f>
        <v>8100</v>
      </c>
      <c r="C88" s="40" t="n">
        <f aca="false">SUM(C85:C87)</f>
        <v>2700</v>
      </c>
      <c r="D88" s="74"/>
      <c r="F88" s="74"/>
      <c r="G88" s="40" t="n">
        <f aca="false">SUM(G85:G87)</f>
        <v>7200</v>
      </c>
      <c r="H88" s="74"/>
      <c r="I88" s="74"/>
      <c r="K88" s="87"/>
      <c r="L88" s="74"/>
      <c r="M88" s="87"/>
      <c r="N88" s="74"/>
      <c r="V88" s="74"/>
    </row>
    <row r="89" customFormat="false" ht="12.8" hidden="false" customHeight="false" outlineLevel="0" collapsed="false">
      <c r="V89" s="74"/>
    </row>
    <row r="91" customFormat="false" ht="12.8" hidden="false" customHeight="false" outlineLevel="0" collapsed="false">
      <c r="A91" s="46" t="s">
        <v>37</v>
      </c>
    </row>
    <row r="93" customFormat="false" ht="12.8" hidden="false" customHeight="false" outlineLevel="0" collapsed="false">
      <c r="L93" s="42" t="s">
        <v>27</v>
      </c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customFormat="false" ht="12.8" hidden="false" customHeight="true" outlineLevel="0" collapsed="false">
      <c r="A94" s="58" t="s">
        <v>1</v>
      </c>
      <c r="B94" s="42" t="s">
        <v>2</v>
      </c>
      <c r="C94" s="42"/>
      <c r="D94" s="42"/>
      <c r="E94" s="42"/>
      <c r="F94" s="42"/>
      <c r="G94" s="42"/>
      <c r="H94" s="42" t="s">
        <v>3</v>
      </c>
      <c r="I94" s="42"/>
      <c r="J94" s="77"/>
      <c r="L94" s="88" t="s">
        <v>38</v>
      </c>
      <c r="M94" s="88"/>
      <c r="N94" s="88"/>
      <c r="O94" s="88"/>
      <c r="P94" s="88"/>
      <c r="Q94" s="63" t="s">
        <v>15</v>
      </c>
      <c r="R94" s="89" t="s">
        <v>39</v>
      </c>
      <c r="S94" s="89"/>
      <c r="T94" s="89"/>
      <c r="U94" s="63" t="s">
        <v>16</v>
      </c>
      <c r="V94" s="42" t="s">
        <v>23</v>
      </c>
    </row>
    <row r="95" customFormat="false" ht="12.8" hidden="false" customHeight="false" outlineLevel="0" collapsed="false">
      <c r="A95" s="58"/>
      <c r="B95" s="9" t="s">
        <v>4</v>
      </c>
      <c r="C95" s="10" t="s">
        <v>5</v>
      </c>
      <c r="D95" s="11" t="s">
        <v>6</v>
      </c>
      <c r="E95" s="12" t="s">
        <v>7</v>
      </c>
      <c r="F95" s="10" t="s">
        <v>8</v>
      </c>
      <c r="G95" s="13" t="s">
        <v>9</v>
      </c>
      <c r="H95" s="14" t="s">
        <v>10</v>
      </c>
      <c r="I95" s="48" t="s">
        <v>11</v>
      </c>
      <c r="J95" s="42" t="s">
        <v>23</v>
      </c>
      <c r="L95" s="9" t="s">
        <v>4</v>
      </c>
      <c r="M95" s="10" t="s">
        <v>5</v>
      </c>
      <c r="N95" s="11" t="s">
        <v>6</v>
      </c>
      <c r="O95" s="12" t="s">
        <v>7</v>
      </c>
      <c r="P95" s="14" t="s">
        <v>10</v>
      </c>
      <c r="Q95" s="63"/>
      <c r="R95" s="10" t="s">
        <v>8</v>
      </c>
      <c r="S95" s="13" t="s">
        <v>9</v>
      </c>
      <c r="T95" s="48" t="s">
        <v>11</v>
      </c>
      <c r="U95" s="63"/>
      <c r="V95" s="42"/>
    </row>
    <row r="96" customFormat="false" ht="12.8" hidden="false" customHeight="false" outlineLevel="0" collapsed="false">
      <c r="A96" s="15" t="s">
        <v>12</v>
      </c>
      <c r="B96" s="20" t="n">
        <f aca="false">B85</f>
        <v>2430</v>
      </c>
      <c r="C96" s="20" t="n">
        <f aca="false">C85</f>
        <v>810</v>
      </c>
      <c r="D96" s="20" t="n">
        <f aca="false">D85</f>
        <v>3442.5</v>
      </c>
      <c r="E96" s="20" t="n">
        <f aca="false">E85</f>
        <v>3442.5</v>
      </c>
      <c r="F96" s="18" t="n">
        <f aca="false">G85</f>
        <v>2160</v>
      </c>
      <c r="G96" s="18" t="n">
        <f aca="false">H85</f>
        <v>1215</v>
      </c>
      <c r="H96" s="51" t="n">
        <f aca="false">K85</f>
        <v>1125</v>
      </c>
      <c r="I96" s="70" t="n">
        <f aca="false">M85</f>
        <v>375</v>
      </c>
      <c r="J96" s="52" t="n">
        <f aca="false">SUM(B96:I96)</f>
        <v>15000</v>
      </c>
      <c r="L96" s="90" t="n">
        <f aca="false">B96/$J96*100</f>
        <v>16.2</v>
      </c>
      <c r="M96" s="90" t="n">
        <f aca="false">C96/$J96*100</f>
        <v>5.4</v>
      </c>
      <c r="N96" s="90" t="n">
        <f aca="false">D96/$J96*100</f>
        <v>22.95</v>
      </c>
      <c r="O96" s="87" t="n">
        <f aca="false">E96/$J96*100</f>
        <v>22.95</v>
      </c>
      <c r="P96" s="45" t="n">
        <f aca="false">H96/$J96*100</f>
        <v>7.5</v>
      </c>
      <c r="Q96" s="91" t="n">
        <f aca="false">SUM(L96:P96)</f>
        <v>75</v>
      </c>
      <c r="R96" s="90" t="n">
        <f aca="false">F96/$J96*100</f>
        <v>14.4</v>
      </c>
      <c r="S96" s="90" t="n">
        <f aca="false">G96/$J96*100</f>
        <v>8.1</v>
      </c>
      <c r="T96" s="45" t="n">
        <f aca="false">$I96/J96*100</f>
        <v>2.5</v>
      </c>
      <c r="U96" s="92" t="n">
        <f aca="false">SUM(R96:T96)</f>
        <v>25</v>
      </c>
      <c r="V96" s="92" t="n">
        <f aca="false">Q96+U96</f>
        <v>100</v>
      </c>
    </row>
    <row r="97" customFormat="false" ht="12.8" hidden="false" customHeight="false" outlineLevel="0" collapsed="false">
      <c r="A97" s="15" t="s">
        <v>13</v>
      </c>
      <c r="B97" s="20" t="n">
        <f aca="false">B86</f>
        <v>4860</v>
      </c>
      <c r="C97" s="20" t="n">
        <f aca="false">C86</f>
        <v>1620</v>
      </c>
      <c r="D97" s="20" t="n">
        <f aca="false">D86</f>
        <v>6885</v>
      </c>
      <c r="E97" s="20" t="n">
        <f aca="false">E86</f>
        <v>6885</v>
      </c>
      <c r="F97" s="18" t="n">
        <f aca="false">G86</f>
        <v>4320</v>
      </c>
      <c r="G97" s="18" t="n">
        <f aca="false">H86</f>
        <v>2430</v>
      </c>
      <c r="H97" s="51" t="n">
        <f aca="false">K86</f>
        <v>2250</v>
      </c>
      <c r="I97" s="70" t="n">
        <f aca="false">M86</f>
        <v>750</v>
      </c>
      <c r="J97" s="52" t="n">
        <f aca="false">SUM(B97:I97)</f>
        <v>30000</v>
      </c>
      <c r="L97" s="20" t="n">
        <f aca="false">B97/$J97*100</f>
        <v>16.2</v>
      </c>
      <c r="M97" s="20" t="n">
        <f aca="false">C97/$J97*100</f>
        <v>5.4</v>
      </c>
      <c r="N97" s="20" t="n">
        <f aca="false">D97/$J97*100</f>
        <v>22.95</v>
      </c>
      <c r="O97" s="87" t="n">
        <f aca="false">E97/$J97*100</f>
        <v>22.95</v>
      </c>
      <c r="P97" s="18" t="n">
        <f aca="false">H97/$J97*100</f>
        <v>7.5</v>
      </c>
      <c r="Q97" s="91" t="n">
        <f aca="false">SUM(L97:P97)</f>
        <v>75</v>
      </c>
      <c r="R97" s="20" t="n">
        <f aca="false">F97/$J97*100</f>
        <v>14.4</v>
      </c>
      <c r="S97" s="20" t="n">
        <f aca="false">G97/$J97*100</f>
        <v>8.1</v>
      </c>
      <c r="T97" s="18" t="n">
        <f aca="false">$I97/J97*100</f>
        <v>2.5</v>
      </c>
      <c r="U97" s="52" t="n">
        <f aca="false">SUM(R97:T97)</f>
        <v>25</v>
      </c>
      <c r="V97" s="52" t="n">
        <f aca="false">Q97+U97</f>
        <v>100</v>
      </c>
    </row>
    <row r="98" customFormat="false" ht="12.8" hidden="false" customHeight="false" outlineLevel="0" collapsed="false">
      <c r="A98" s="21" t="s">
        <v>14</v>
      </c>
      <c r="B98" s="34" t="n">
        <f aca="false">B87</f>
        <v>810</v>
      </c>
      <c r="C98" s="34" t="n">
        <f aca="false">C87</f>
        <v>270</v>
      </c>
      <c r="D98" s="34" t="n">
        <f aca="false">D87</f>
        <v>1147.5</v>
      </c>
      <c r="E98" s="34" t="n">
        <f aca="false">E87</f>
        <v>1147.5</v>
      </c>
      <c r="F98" s="25" t="n">
        <f aca="false">G87</f>
        <v>720</v>
      </c>
      <c r="G98" s="25" t="n">
        <f aca="false">H87</f>
        <v>405</v>
      </c>
      <c r="H98" s="55" t="n">
        <f aca="false">K87</f>
        <v>375</v>
      </c>
      <c r="I98" s="86" t="n">
        <f aca="false">M87</f>
        <v>125</v>
      </c>
      <c r="J98" s="52" t="n">
        <f aca="false">SUM(B98:I98)</f>
        <v>5000</v>
      </c>
      <c r="L98" s="34" t="n">
        <f aca="false">B98/$J98*100</f>
        <v>16.2</v>
      </c>
      <c r="M98" s="34" t="n">
        <f aca="false">C98/$J98*100</f>
        <v>5.4</v>
      </c>
      <c r="N98" s="34" t="n">
        <f aca="false">D98/$J98*100</f>
        <v>22.95</v>
      </c>
      <c r="O98" s="24" t="n">
        <f aca="false">E98/$J98*100</f>
        <v>22.95</v>
      </c>
      <c r="P98" s="25" t="n">
        <f aca="false">H98/$J98*100</f>
        <v>7.5</v>
      </c>
      <c r="Q98" s="93" t="n">
        <f aca="false">SUM(L98:P98)</f>
        <v>75</v>
      </c>
      <c r="R98" s="34" t="n">
        <f aca="false">F98/$J98*100</f>
        <v>14.4</v>
      </c>
      <c r="S98" s="34" t="n">
        <f aca="false">G98/$J98*100</f>
        <v>8.1</v>
      </c>
      <c r="T98" s="25" t="n">
        <f aca="false">$I98/J98*100</f>
        <v>2.5</v>
      </c>
      <c r="U98" s="56" t="n">
        <f aca="false">SUM(R98:T98)</f>
        <v>25</v>
      </c>
      <c r="V98" s="56" t="n">
        <f aca="false">Q98+U98</f>
        <v>100</v>
      </c>
    </row>
    <row r="99" customFormat="false" ht="12.8" hidden="false" customHeight="false" outlineLevel="0" collapsed="false">
      <c r="A99" s="62" t="s">
        <v>23</v>
      </c>
      <c r="B99" s="40" t="n">
        <f aca="false">SUM(B96:B98)</f>
        <v>8100</v>
      </c>
      <c r="C99" s="40" t="n">
        <f aca="false">SUM(C96:C98)</f>
        <v>2700</v>
      </c>
      <c r="D99" s="74"/>
      <c r="F99" s="40" t="n">
        <f aca="false">SUM(F96:F98)</f>
        <v>7200</v>
      </c>
      <c r="G99" s="87"/>
      <c r="H99" s="20"/>
      <c r="I99" s="19"/>
      <c r="J99" s="62" t="n">
        <f aca="false">SUM(J96:J98)</f>
        <v>50000</v>
      </c>
    </row>
    <row r="100" customFormat="false" ht="12.8" hidden="false" customHeight="false" outlineLevel="0" collapsed="false">
      <c r="A100" s="62"/>
      <c r="B100" s="42" t="n">
        <f aca="false">SUM(B96:G98)</f>
        <v>45000</v>
      </c>
      <c r="C100" s="42"/>
      <c r="D100" s="42"/>
      <c r="E100" s="42"/>
      <c r="F100" s="42"/>
      <c r="G100" s="42"/>
      <c r="H100" s="42" t="n">
        <f aca="false">SUM(H96:I98)</f>
        <v>5000</v>
      </c>
      <c r="I100" s="42"/>
      <c r="J100" s="62"/>
    </row>
  </sheetData>
  <mergeCells count="48">
    <mergeCell ref="A4:A5"/>
    <mergeCell ref="B4:G4"/>
    <mergeCell ref="I4:J4"/>
    <mergeCell ref="B14:C14"/>
    <mergeCell ref="B28:C28"/>
    <mergeCell ref="A41:A42"/>
    <mergeCell ref="B41:G41"/>
    <mergeCell ref="I41:J41"/>
    <mergeCell ref="L41:L42"/>
    <mergeCell ref="A52:A53"/>
    <mergeCell ref="B52:K52"/>
    <mergeCell ref="M52:R52"/>
    <mergeCell ref="A57:A58"/>
    <mergeCell ref="B58:J58"/>
    <mergeCell ref="M58:Q58"/>
    <mergeCell ref="A60:A61"/>
    <mergeCell ref="B60:J60"/>
    <mergeCell ref="M60:Q60"/>
    <mergeCell ref="A65:A66"/>
    <mergeCell ref="B66:J66"/>
    <mergeCell ref="M66:Q66"/>
    <mergeCell ref="B71:I71"/>
    <mergeCell ref="K71:N71"/>
    <mergeCell ref="D72:D73"/>
    <mergeCell ref="E72:E73"/>
    <mergeCell ref="F72:F73"/>
    <mergeCell ref="H72:H73"/>
    <mergeCell ref="I72:I73"/>
    <mergeCell ref="K72:K73"/>
    <mergeCell ref="L72:L73"/>
    <mergeCell ref="M72:M73"/>
    <mergeCell ref="N72:N73"/>
    <mergeCell ref="A83:A84"/>
    <mergeCell ref="B83:I83"/>
    <mergeCell ref="K83:N83"/>
    <mergeCell ref="L93:V93"/>
    <mergeCell ref="A94:A95"/>
    <mergeCell ref="B94:G94"/>
    <mergeCell ref="H94:I94"/>
    <mergeCell ref="L94:P94"/>
    <mergeCell ref="Q94:Q95"/>
    <mergeCell ref="R94:T94"/>
    <mergeCell ref="U94:U95"/>
    <mergeCell ref="V94:V95"/>
    <mergeCell ref="A99:A100"/>
    <mergeCell ref="J99:J100"/>
    <mergeCell ref="B100:G100"/>
    <mergeCell ref="H100:I10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566</TotalTime>
  <Application>LibreOffice/5.1.2.2$Linux_X86_64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2019-12-19T11:05:00Z</dcterms:created>
  <dc:creator/>
  <dc:description/>
  <dc:language>ru-RU</dc:language>
  <cp:lastModifiedBy/>
  <dcterms:modified xsi:type="dcterms:W3CDTF">2020-01-05T16:47:17Z</dcterms:modified>
  <cp:revision>30</cp:revision>
  <dc:subject/>
  <dc:title/>
</cp:coreProperties>
</file>